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_rua\Downloads\"/>
    </mc:Choice>
  </mc:AlternateContent>
  <xr:revisionPtr revIDLastSave="0" documentId="8_{1BCE8B39-86CB-4741-B359-5260B5BEDD79}" xr6:coauthVersionLast="47" xr6:coauthVersionMax="47" xr10:uidLastSave="{00000000-0000-0000-0000-000000000000}"/>
  <bookViews>
    <workbookView xWindow="-110" yWindow="-110" windowWidth="19420" windowHeight="10300" xr2:uid="{0A9F2D9D-7276-4C02-AD8A-49536C08CECF}"/>
  </bookViews>
  <sheets>
    <sheet name="IJSS Malad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I18" i="1" s="1"/>
  <c r="I20" i="1" s="1"/>
  <c r="C8" i="1"/>
  <c r="I16" i="1"/>
  <c r="K10" i="1"/>
  <c r="K9" i="1"/>
  <c r="K8" i="1"/>
</calcChain>
</file>

<file path=xl/sharedStrings.xml><?xml version="1.0" encoding="utf-8"?>
<sst xmlns="http://schemas.openxmlformats.org/spreadsheetml/2006/main" count="15" uniqueCount="15">
  <si>
    <t>CALCUL DES IJSS MALADIE (à partir d'avril 2025)</t>
  </si>
  <si>
    <t>Arrêt initial :</t>
  </si>
  <si>
    <t>oui</t>
  </si>
  <si>
    <t>Date début d'arrêt :</t>
  </si>
  <si>
    <t>Date fin d'arrêt :</t>
  </si>
  <si>
    <t>Nombre de jours à indemniser</t>
  </si>
  <si>
    <t>Rémunération M-1 :</t>
  </si>
  <si>
    <t>Rémunération M-2 :</t>
  </si>
  <si>
    <t>Rémunération M-3 :</t>
  </si>
  <si>
    <t>Valeur de l'IJSS Maladie Brute</t>
  </si>
  <si>
    <t>Prise en compte</t>
  </si>
  <si>
    <t>de la rémunération</t>
  </si>
  <si>
    <t>IJSS maladie brute sur la période :</t>
  </si>
  <si>
    <t>IJSS maladie nette sur la période :</t>
  </si>
  <si>
    <t>Renseignez les zones surlignées en jaune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</si>
</sst>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2" fontId="0" fillId="3" borderId="1" xfId="0" applyNumberFormat="1" applyFill="1" applyBorder="1"/>
    <xf numFmtId="14" fontId="0" fillId="2" borderId="1" xfId="0" applyNumberFormat="1" applyFill="1" applyBorder="1"/>
    <xf numFmtId="2" fontId="0" fillId="2" borderId="1" xfId="0" applyNumberFormat="1" applyFill="1" applyBorder="1"/>
    <xf numFmtId="2" fontId="0" fillId="3" borderId="0" xfId="0" applyNumberForma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3" fillId="4" borderId="0" xfId="0" applyFont="1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0" fontId="2" fillId="4" borderId="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6953-D861-4DED-898F-D2DBB4739BE1}">
  <dimension ref="B1:M21"/>
  <sheetViews>
    <sheetView tabSelected="1" zoomScale="87" zoomScaleNormal="87" workbookViewId="0">
      <selection activeCell="G6" sqref="G6"/>
    </sheetView>
  </sheetViews>
  <sheetFormatPr baseColWidth="10" defaultRowHeight="14.5" x14ac:dyDescent="0.35"/>
  <cols>
    <col min="1" max="1" width="2.90625" customWidth="1"/>
    <col min="3" max="3" width="10.1796875" customWidth="1"/>
    <col min="5" max="5" width="7.54296875" customWidth="1"/>
    <col min="8" max="8" width="3.7265625" customWidth="1"/>
    <col min="9" max="9" width="16.54296875" customWidth="1"/>
    <col min="14" max="14" width="1.6328125" customWidth="1"/>
  </cols>
  <sheetData>
    <row r="1" spans="2:13" ht="15" thickBot="1" x14ac:dyDescent="0.4"/>
    <row r="2" spans="2:13" x14ac:dyDescent="0.3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14"/>
    </row>
    <row r="3" spans="2:13" ht="26" x14ac:dyDescent="0.6">
      <c r="B3" s="8"/>
      <c r="C3" s="9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5"/>
    </row>
    <row r="4" spans="2:13" x14ac:dyDescent="0.35">
      <c r="B4" s="8"/>
      <c r="C4" s="13" t="s">
        <v>14</v>
      </c>
      <c r="D4" s="10"/>
      <c r="E4" s="10"/>
      <c r="F4" s="10"/>
      <c r="G4" s="10"/>
      <c r="H4" s="10"/>
      <c r="I4" s="10"/>
      <c r="J4" s="10"/>
      <c r="K4" s="10"/>
      <c r="L4" s="10"/>
      <c r="M4" s="15"/>
    </row>
    <row r="5" spans="2:13" ht="15" thickBot="1" x14ac:dyDescent="0.4">
      <c r="B5" s="8"/>
      <c r="C5" s="10"/>
      <c r="D5" s="10"/>
      <c r="E5" s="10"/>
      <c r="F5" s="10"/>
      <c r="G5" s="10"/>
      <c r="H5" s="10"/>
      <c r="I5" s="10"/>
      <c r="J5" s="10"/>
      <c r="K5" s="10" t="s">
        <v>10</v>
      </c>
      <c r="L5" s="10"/>
      <c r="M5" s="15"/>
    </row>
    <row r="6" spans="2:13" ht="15" thickBot="1" x14ac:dyDescent="0.4">
      <c r="B6" s="8"/>
      <c r="C6" s="10" t="s">
        <v>1</v>
      </c>
      <c r="D6" s="1" t="s">
        <v>2</v>
      </c>
      <c r="E6" s="10"/>
      <c r="F6" s="10"/>
      <c r="G6" s="10"/>
      <c r="H6" s="10"/>
      <c r="I6" s="10"/>
      <c r="J6" s="10"/>
      <c r="K6" s="10" t="s">
        <v>11</v>
      </c>
      <c r="L6" s="10"/>
      <c r="M6" s="15"/>
    </row>
    <row r="7" spans="2:13" ht="6.5" customHeight="1" thickBot="1" x14ac:dyDescent="0.4"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5"/>
    </row>
    <row r="8" spans="2:13" ht="18.5" customHeight="1" thickBot="1" x14ac:dyDescent="0.4">
      <c r="B8" s="8"/>
      <c r="C8" s="13" t="str">
        <f>IF(D6="oui","Arrêt initial","C'est une prolongation" )</f>
        <v>Arrêt initial</v>
      </c>
      <c r="D8" s="10"/>
      <c r="E8" s="10"/>
      <c r="F8" s="10"/>
      <c r="G8" s="10"/>
      <c r="H8" s="10"/>
      <c r="I8" s="13" t="s">
        <v>6</v>
      </c>
      <c r="J8" s="4">
        <v>3000</v>
      </c>
      <c r="K8" s="5">
        <f>ROUND(IF(J8&gt;(11.88*151.67*1.4),11.88*151.67*1.4,J8),2)</f>
        <v>2522.58</v>
      </c>
      <c r="L8" s="10"/>
      <c r="M8" s="15"/>
    </row>
    <row r="9" spans="2:13" ht="18.5" customHeight="1" thickBot="1" x14ac:dyDescent="0.4">
      <c r="B9" s="8"/>
      <c r="C9" s="10"/>
      <c r="D9" s="10"/>
      <c r="E9" s="10"/>
      <c r="F9" s="10"/>
      <c r="G9" s="10"/>
      <c r="H9" s="10"/>
      <c r="I9" s="13" t="s">
        <v>7</v>
      </c>
      <c r="J9" s="4">
        <v>3800</v>
      </c>
      <c r="K9" s="5">
        <f>ROUND(IF(J9&gt;(11.88*151.67*1.4),11.88*151.67*1.4,J9),2)</f>
        <v>2522.58</v>
      </c>
      <c r="L9" s="10"/>
      <c r="M9" s="15"/>
    </row>
    <row r="10" spans="2:13" ht="18.5" customHeight="1" thickBot="1" x14ac:dyDescent="0.4">
      <c r="B10" s="8"/>
      <c r="C10" s="10"/>
      <c r="D10" s="13" t="s">
        <v>3</v>
      </c>
      <c r="E10" s="10"/>
      <c r="F10" s="3">
        <v>45748</v>
      </c>
      <c r="G10" s="10"/>
      <c r="H10" s="10"/>
      <c r="I10" s="13" t="s">
        <v>8</v>
      </c>
      <c r="J10" s="4">
        <v>2400</v>
      </c>
      <c r="K10" s="5">
        <f>ROUND(IF(J10&gt;(11.88*151.67*1.4),11.88*151.67*1.4,J10),2)</f>
        <v>2400</v>
      </c>
      <c r="L10" s="10"/>
      <c r="M10" s="15"/>
    </row>
    <row r="11" spans="2:13" ht="15" thickBot="1" x14ac:dyDescent="0.4"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/>
    </row>
    <row r="12" spans="2:13" ht="15" thickBot="1" x14ac:dyDescent="0.4">
      <c r="B12" s="8"/>
      <c r="C12" s="10"/>
      <c r="D12" s="13" t="s">
        <v>4</v>
      </c>
      <c r="E12" s="10"/>
      <c r="F12" s="3">
        <v>45765</v>
      </c>
      <c r="G12" s="10"/>
      <c r="H12" s="10"/>
      <c r="I12" s="10"/>
      <c r="J12" s="10"/>
      <c r="K12" s="10"/>
      <c r="L12" s="10"/>
      <c r="M12" s="15"/>
    </row>
    <row r="13" spans="2:13" ht="15" thickBot="1" x14ac:dyDescent="0.4">
      <c r="B13" s="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5"/>
    </row>
    <row r="14" spans="2:13" ht="15" thickBot="1" x14ac:dyDescent="0.4">
      <c r="B14" s="8"/>
      <c r="C14" s="10"/>
      <c r="D14" s="13" t="s">
        <v>5</v>
      </c>
      <c r="E14" s="10"/>
      <c r="F14" s="10"/>
      <c r="G14" s="2">
        <f>IF(F12&lt;F10,"Erreur",IF(D6="oui",F12-F10-2,F12-F10+1))</f>
        <v>15</v>
      </c>
      <c r="H14" s="10"/>
      <c r="I14" s="10"/>
      <c r="J14" s="10"/>
      <c r="K14" s="10"/>
      <c r="L14" s="10"/>
      <c r="M14" s="15"/>
    </row>
    <row r="15" spans="2:13" ht="15" thickBot="1" x14ac:dyDescent="0.4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5"/>
    </row>
    <row r="16" spans="2:13" ht="27" customHeight="1" thickBot="1" x14ac:dyDescent="0.4">
      <c r="B16" s="8"/>
      <c r="C16" s="10"/>
      <c r="D16" s="10"/>
      <c r="E16" s="10"/>
      <c r="F16" s="13" t="s">
        <v>9</v>
      </c>
      <c r="G16" s="10"/>
      <c r="H16" s="10"/>
      <c r="I16" s="2">
        <f>ROUND((K8+K9+K10)/91.25*0.5,2)</f>
        <v>40.799999999999997</v>
      </c>
      <c r="J16" s="10"/>
      <c r="K16" s="10"/>
      <c r="L16" s="10"/>
      <c r="M16" s="15"/>
    </row>
    <row r="17" spans="2:13" ht="15" thickBot="1" x14ac:dyDescent="0.4">
      <c r="B17" s="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5"/>
    </row>
    <row r="18" spans="2:13" ht="15" thickBot="1" x14ac:dyDescent="0.4">
      <c r="B18" s="8"/>
      <c r="C18" s="10"/>
      <c r="D18" s="10"/>
      <c r="E18" s="13" t="s">
        <v>12</v>
      </c>
      <c r="F18" s="10"/>
      <c r="G18" s="10"/>
      <c r="H18" s="10"/>
      <c r="I18" s="2">
        <f>I16*G14</f>
        <v>612</v>
      </c>
      <c r="J18" s="10"/>
      <c r="K18" s="10"/>
      <c r="L18" s="10"/>
      <c r="M18" s="15"/>
    </row>
    <row r="19" spans="2:13" ht="15" thickBot="1" x14ac:dyDescent="0.4"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5"/>
    </row>
    <row r="20" spans="2:13" ht="15" thickBot="1" x14ac:dyDescent="0.4">
      <c r="B20" s="8"/>
      <c r="C20" s="10"/>
      <c r="D20" s="10"/>
      <c r="E20" s="13" t="s">
        <v>13</v>
      </c>
      <c r="F20" s="10"/>
      <c r="G20" s="10"/>
      <c r="H20" s="10"/>
      <c r="I20" s="2">
        <f>ROUND(I18*0.933,2)</f>
        <v>571</v>
      </c>
      <c r="J20" s="10"/>
      <c r="K20" s="10"/>
      <c r="L20" s="10"/>
      <c r="M20" s="15"/>
    </row>
    <row r="21" spans="2:13" ht="15" thickBot="1" x14ac:dyDescent="0.4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6"/>
    </row>
  </sheetData>
  <sheetProtection algorithmName="SHA-512" hashValue="G0HlC/8rs+Ctm2qJZDpyGfbpnDzILdK6oApQMGFtKQbhB9GWuYYIAbaJ8vZZiC7SOvuD/ubb2DjbfIyzbdDfVQ==" saltValue="ib/H4oKVjgyZD4IE9dmwQw==" spinCount="100000" sheet="1" objects="1" scenarios="1"/>
  <protectedRanges>
    <protectedRange sqref="J10" name="Plage6"/>
    <protectedRange sqref="J9" name="Plage5"/>
    <protectedRange sqref="J8" name="Plage4"/>
    <protectedRange sqref="F12" name="Plage3"/>
    <protectedRange sqref="D6" name="Plage2"/>
    <protectedRange sqref="F10" name="Plage1"/>
  </protectedRanges>
  <phoneticPr fontId="1" type="noConversion"/>
  <dataValidations count="1">
    <dataValidation type="list" allowBlank="1" showInputMessage="1" showErrorMessage="1" sqref="D6" xr:uid="{E8822D82-9A30-47DF-BECC-FDCB7D0614EF}">
      <formula1>"oui, non"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IJSS Maladie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2025-03-08T08:28:39Z</dcterms:created>
  <dcterms:modified xsi:type="dcterms:W3CDTF">2025-03-08T13:55:32Z</dcterms:modified>
</cp:coreProperties>
</file>